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N:\قسم إحصاءات القوى العاملة\الاصدارات\طلبات\طلبات 2024\"/>
    </mc:Choice>
  </mc:AlternateContent>
  <xr:revisionPtr revIDLastSave="0" documentId="8_{0CF495E0-E489-4DF0-8C7C-F82D283FD47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ataset" sheetId="1" r:id="rId1"/>
  </sheets>
  <externalReferences>
    <externalReference r:id="rId2"/>
  </externalReferences>
  <definedNames>
    <definedName name="_xlnm._FilterDatabase" localSheetId="0" hidden="1">Dataset!$B$5:$D$10</definedName>
  </definedNames>
  <calcPr calcId="191029"/>
</workbook>
</file>

<file path=xl/calcChain.xml><?xml version="1.0" encoding="utf-8"?>
<calcChain xmlns="http://schemas.openxmlformats.org/spreadsheetml/2006/main">
  <c r="M12" i="1" l="1"/>
  <c r="F13" i="1" l="1"/>
  <c r="F12" i="1"/>
  <c r="F11" i="1" s="1"/>
  <c r="F17" i="1"/>
  <c r="F14" i="1"/>
  <c r="G13" i="1"/>
  <c r="G12" i="1"/>
  <c r="G11" i="1" s="1"/>
  <c r="G17" i="1"/>
  <c r="G14" i="1"/>
  <c r="H13" i="1"/>
  <c r="H12" i="1"/>
  <c r="H17" i="1"/>
  <c r="H14" i="1"/>
  <c r="I13" i="1"/>
  <c r="I12" i="1"/>
  <c r="I11" i="1" s="1"/>
  <c r="I17" i="1"/>
  <c r="I14" i="1"/>
  <c r="J19" i="1"/>
  <c r="J17" i="1"/>
  <c r="J13" i="1"/>
  <c r="J12" i="1"/>
  <c r="K19" i="1"/>
  <c r="K17" i="1" s="1"/>
  <c r="K12" i="1"/>
  <c r="K14" i="1"/>
  <c r="L19" i="1"/>
  <c r="L17" i="1" s="1"/>
  <c r="L12" i="1"/>
  <c r="L14" i="1"/>
  <c r="M19" i="1"/>
  <c r="M17" i="1" s="1"/>
  <c r="M14" i="1"/>
  <c r="N19" i="1"/>
  <c r="N17" i="1" s="1"/>
  <c r="N13" i="1"/>
  <c r="N12" i="1"/>
  <c r="N14" i="1"/>
  <c r="O19" i="1"/>
  <c r="O17" i="1" s="1"/>
  <c r="O12" i="1"/>
  <c r="O14" i="1"/>
  <c r="P19" i="1"/>
  <c r="P13" i="1" s="1"/>
  <c r="P12" i="1"/>
  <c r="P14" i="1"/>
  <c r="Q19" i="1"/>
  <c r="Q17" i="1" s="1"/>
  <c r="Q13" i="1"/>
  <c r="Q12" i="1"/>
  <c r="Q14" i="1"/>
  <c r="R19" i="1"/>
  <c r="R17" i="1" s="1"/>
  <c r="R13" i="1"/>
  <c r="R12" i="1"/>
  <c r="R14" i="1"/>
  <c r="T12" i="1"/>
  <c r="T19" i="1"/>
  <c r="T13" i="1" s="1"/>
  <c r="T14" i="1"/>
  <c r="N11" i="1" l="1"/>
  <c r="T17" i="1"/>
  <c r="R11" i="1"/>
  <c r="O13" i="1"/>
  <c r="O11" i="1" s="1"/>
  <c r="T11" i="1"/>
  <c r="L13" i="1"/>
  <c r="L11" i="1" s="1"/>
  <c r="H11" i="1"/>
  <c r="J11" i="1"/>
  <c r="K13" i="1"/>
  <c r="K11" i="1" s="1"/>
  <c r="M13" i="1"/>
  <c r="M11" i="1" s="1"/>
  <c r="P17" i="1"/>
  <c r="P11" i="1"/>
  <c r="Q11" i="1"/>
  <c r="X19" i="1"/>
  <c r="X18" i="1"/>
  <c r="X13" i="1" l="1"/>
  <c r="X12" i="1"/>
  <c r="X17" i="1"/>
  <c r="X14" i="1"/>
  <c r="W19" i="1"/>
  <c r="W13" i="1" s="1"/>
  <c r="W18" i="1"/>
  <c r="W12" i="1" s="1"/>
  <c r="V19" i="1"/>
  <c r="V13" i="1" s="1"/>
  <c r="V18" i="1"/>
  <c r="V12" i="1" s="1"/>
  <c r="W14" i="1"/>
  <c r="V14" i="1"/>
  <c r="X11" i="1" l="1"/>
  <c r="W17" i="1"/>
  <c r="W11" i="1"/>
  <c r="V11" i="1"/>
  <c r="V17" i="1"/>
  <c r="S17" i="1" l="1"/>
  <c r="U17" i="1" l="1"/>
  <c r="U14" i="1"/>
  <c r="U13" i="1"/>
  <c r="U12" i="1"/>
  <c r="U11" i="1" s="1"/>
  <c r="D7" i="1" l="1"/>
</calcChain>
</file>

<file path=xl/sharedStrings.xml><?xml version="1.0" encoding="utf-8"?>
<sst xmlns="http://schemas.openxmlformats.org/spreadsheetml/2006/main" count="53" uniqueCount="48">
  <si>
    <t>DATA_DOMAIN</t>
  </si>
  <si>
    <t>REF_AREA</t>
  </si>
  <si>
    <t>COUNTERPART_AREA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</si>
  <si>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</si>
  <si>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</si>
  <si>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</si>
  <si>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</si>
  <si>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</si>
  <si>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</si>
  <si>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</si>
  <si>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</si>
  <si>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</si>
  <si>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</si>
  <si>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</si>
  <si>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</si>
  <si>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</si>
  <si>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LMI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</si>
  <si>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</si>
  <si>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</si>
  <si>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</si>
  <si>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</si>
  <si>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</si>
  <si>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</si>
  <si>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LLF_PE_NUM</t>
  </si>
  <si>
    <t>FREQ</t>
  </si>
  <si>
    <t>Total Workers</t>
  </si>
  <si>
    <t>Omani</t>
  </si>
  <si>
    <t>Expatriate</t>
  </si>
  <si>
    <t>Government  Sector</t>
  </si>
  <si>
    <t>Privet Sector</t>
  </si>
  <si>
    <t>OM</t>
  </si>
  <si>
    <t>LMI_001</t>
  </si>
  <si>
    <t>LMI_002</t>
  </si>
  <si>
    <t>LMI_003</t>
  </si>
  <si>
    <t>LMI_004</t>
  </si>
  <si>
    <t>LMI_005</t>
  </si>
  <si>
    <t>LMI_006</t>
  </si>
  <si>
    <t>LMI_007</t>
  </si>
  <si>
    <t>LMI_008</t>
  </si>
  <si>
    <t>LMI_009</t>
  </si>
  <si>
    <t>OMN_LMI_TW_O_NUM</t>
  </si>
  <si>
    <t>OMN_LMI_TW_E_NUM</t>
  </si>
  <si>
    <t>OMN_LMI_GS_NUM</t>
  </si>
  <si>
    <t>OMN_LMI_GS_O_NUM</t>
  </si>
  <si>
    <t>OMN_LMI_GS_E_NUM</t>
  </si>
  <si>
    <t>OMN_LMI_PS_NUM</t>
  </si>
  <si>
    <t>OMN_LMI_PS_O_NUM</t>
  </si>
  <si>
    <t>OMN_LMI_PS_E_NUM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</si>
</sst>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ms Rmn"/>
      <charset val="178"/>
    </font>
    <font>
      <sz val="1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5" fillId="2" borderId="0" xfId="0" applyFont="1" applyFill="1" applyBorder="1"/>
    <xf numFmtId="0" fontId="3" fillId="4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3" borderId="6" xfId="0" applyFill="1" applyBorder="1" applyAlignment="1">
      <alignment horizontal="left"/>
    </xf>
    <xf numFmtId="0" fontId="0" fillId="3" borderId="6" xfId="0" applyFill="1" applyBorder="1"/>
    <xf numFmtId="0" fontId="7" fillId="3" borderId="0" xfId="0" applyFont="1" applyFill="1"/>
    <xf numFmtId="0" fontId="0" fillId="3" borderId="0" xfId="0" applyFill="1" applyBorder="1"/>
    <xf numFmtId="0" fontId="3" fillId="4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0" fillId="2" borderId="8" xfId="0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2" xfId="0" applyFont="1" applyFill="1" applyBorder="1"/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 indent="1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horizontal="left" vertical="top" indent="1"/>
      <protection locked="0"/>
    </xf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3" fontId="0" fillId="0" borderId="8" xfId="0" applyNumberFormat="1" applyBorder="1"/>
    <xf numFmtId="3" fontId="0" fillId="0" borderId="4" xfId="0" applyNumberFormat="1" applyBorder="1"/>
    <xf numFmtId="3" fontId="0" fillId="0" borderId="7" xfId="0" applyNumberFormat="1" applyBorder="1"/>
    <xf numFmtId="0" fontId="14" fillId="0" borderId="0" xfId="0" applyFont="1"/>
    <xf numFmtId="0" fontId="0" fillId="2" borderId="9" xfId="0" applyFill="1" applyBorder="1" applyAlignment="1"/>
    <xf numFmtId="0" fontId="0" fillId="2" borderId="10" xfId="0" applyFill="1" applyBorder="1" applyAlignment="1"/>
    <xf numFmtId="3" fontId="9" fillId="0" borderId="3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Border="1"/>
    <xf numFmtId="3" fontId="9" fillId="0" borderId="5" xfId="0" applyNumberFormat="1" applyFont="1" applyFill="1" applyBorder="1" applyAlignment="1">
      <alignment vertical="center" wrapText="1"/>
    </xf>
    <xf numFmtId="3" fontId="0" fillId="0" borderId="6" xfId="0" applyNumberFormat="1" applyBorder="1"/>
    <xf numFmtId="3" fontId="0" fillId="0" borderId="0" xfId="0" applyNumberFormat="1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/>
    <xf numFmtId="3" fontId="8" fillId="0" borderId="13" xfId="0" applyNumberFormat="1" applyFont="1" applyFill="1" applyBorder="1" applyAlignment="1">
      <alignment horizontal="right" wrapText="1"/>
    </xf>
    <xf numFmtId="3" fontId="8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/>
    <xf numFmtId="3" fontId="0" fillId="0" borderId="13" xfId="0" applyNumberFormat="1" applyBorder="1"/>
    <xf numFmtId="3" fontId="0" fillId="0" borderId="14" xfId="0" applyNumberFormat="1" applyBorder="1"/>
    <xf numFmtId="3" fontId="8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/>
    <xf numFmtId="0" fontId="0" fillId="2" borderId="9" xfId="0" applyFill="1" applyBorder="1" applyAlignment="1">
      <alignment horizontal="right"/>
    </xf>
    <xf numFmtId="3" fontId="9" fillId="0" borderId="13" xfId="0" applyNumberFormat="1" applyFont="1" applyFill="1" applyBorder="1" applyAlignment="1">
      <alignment vertical="center" wrapText="1"/>
    </xf>
    <xf numFmtId="3" fontId="9" fillId="0" borderId="14" xfId="0" applyNumberFormat="1" applyFont="1" applyFill="1" applyBorder="1" applyAlignment="1">
      <alignment vertical="center" wrapText="1"/>
    </xf>
  </cellXfs>
  <cellStyles count="8">
    <cellStyle name="‏_x001d_ً'_x000c_ï‏÷_x000c__x001c_ 2" xfId="7" xr:uid="{00000000-0005-0000-0000-000000000000}"/>
    <cellStyle name="=C:\WINNT35\SYSTEM32\COMMAND.COM" xfId="6" xr:uid="{00000000-0005-0000-0000-000001000000}"/>
    <cellStyle name="Millares 10" xfId="2" xr:uid="{00000000-0005-0000-0000-000002000000}"/>
    <cellStyle name="Millares 8" xfId="5" xr:uid="{00000000-0005-0000-0000-000003000000}"/>
    <cellStyle name="Millares 9" xfId="3" xr:uid="{00000000-0005-0000-0000-000004000000}"/>
    <cellStyle name="Normal" xfId="0" builtinId="0"/>
    <cellStyle name="Normal 3" xfId="1" xr:uid="{00000000-0005-0000-0000-000006000000}"/>
    <cellStyle name="Normal 4" xfId="4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2;&#1587;&#1605;%20&#1573;&#1581;&#1589;&#1575;&#1569;&#1575;&#1578;%20&#1575;&#1604;&#1602;&#1608;&#1609;%20&#1575;&#1604;&#1593;&#1575;&#1605;&#1604;&#1577;/001.%20&#1575;&#1604;&#1603;&#1578;&#1575;&#1576;%20&#1575;&#1604;&#1575;&#1581;&#1589;&#1575;&#1574;&#1610;%20&#1575;&#1604;&#1587;&#1606;&#1608;&#1610;/2023/&#1575;&#1604;&#1603;&#1578;&#1575;&#1576;%20&#1575;&#1604;&#1573;&#1581;&#1589;&#1575;&#1569;%20&#1575;&#1604;&#1587;&#1606;&#1608;&#161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ؤشرات العمالة"/>
      <sheetName val="مؤشرات العمالة 2"/>
      <sheetName val=" 2 &amp; 3 &amp; 4 - 4"/>
      <sheetName val=" 5 &amp; 6 &amp; 7 - 4 "/>
      <sheetName val="8 &amp; 9 &amp; 10 - 4"/>
      <sheetName val=" 11-4"/>
      <sheetName val=" 12-4"/>
      <sheetName val="13 &amp; 14 &amp; 15 -4"/>
      <sheetName val="16 - 4"/>
      <sheetName val="17 &amp; 18 - 4 "/>
      <sheetName val="19 - 4"/>
      <sheetName val="19 &amp; 20 &amp; 21 - 4"/>
      <sheetName val="21 - 4"/>
      <sheetName val="21&amp;22 - 4"/>
      <sheetName val="20"/>
      <sheetName val=" 22-4 "/>
      <sheetName val=" 23 &amp; 24 &amp; 25 - 4"/>
    </sheetNames>
    <sheetDataSet>
      <sheetData sheetId="0" refreshError="1"/>
      <sheetData sheetId="1" refreshError="1">
        <row r="27">
          <cell r="C27">
            <v>383179</v>
          </cell>
        </row>
        <row r="30">
          <cell r="C30">
            <v>1359776</v>
          </cell>
        </row>
        <row r="36">
          <cell r="C36">
            <v>55198</v>
          </cell>
        </row>
        <row r="39">
          <cell r="C39">
            <v>303476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Y22"/>
  <sheetViews>
    <sheetView tabSelected="1" topLeftCell="S4" zoomScale="143" zoomScaleNormal="120" workbookViewId="0">
      <selection activeCell="X18" sqref="X18"/>
    </sheetView>
  </sheetViews>
  <sheetFormatPr defaultRowHeight="15" x14ac:dyDescent="0.25"/>
  <cols>
    <col min="1" max="1" width="1.42578125" style="2" customWidth="1"/>
    <col min="2" max="2" width="24" style="1" bestFit="1" customWidth="1"/>
    <col min="3" max="3" width="30.7109375" style="1" bestFit="1" customWidth="1"/>
    <col min="4" max="16" width="10.7109375" customWidth="1"/>
    <col min="17" max="17" width="12" customWidth="1"/>
    <col min="18" max="18" width="11.140625" customWidth="1"/>
    <col min="19" max="21" width="10.7109375" customWidth="1"/>
    <col min="22" max="22" width="11.140625" customWidth="1"/>
    <col min="23" max="23" width="10.5703125" customWidth="1"/>
    <col min="24" max="24" width="11" customWidth="1"/>
    <col min="25" max="25" width="12" customWidth="1"/>
  </cols>
  <sheetData>
    <row r="1" spans="2:25 16222:16223" s="2" customFormat="1" ht="9.75" customHeight="1" thickBot="1" x14ac:dyDescent="0.3">
      <c r="B1" s="12"/>
      <c r="C1" s="12"/>
      <c r="D1" s="13"/>
      <c r="E1" s="15"/>
      <c r="F1" s="15"/>
      <c r="G1" s="15"/>
      <c r="H1" s="3"/>
      <c r="I1" s="3"/>
    </row>
    <row r="2" spans="2:25 16222:16223" s="2" customFormat="1" x14ac:dyDescent="0.25">
      <c r="B2" s="5" t="s">
        <v>17</v>
      </c>
      <c r="C2" s="6" t="s">
        <v>18</v>
      </c>
      <c r="D2" s="7" t="s">
        <v>19</v>
      </c>
      <c r="E2" s="3"/>
      <c r="F2" s="3"/>
      <c r="G2" s="3"/>
      <c r="H2" s="3"/>
      <c r="I2" s="3"/>
      <c r="WYX2" s="14"/>
      <c r="WYY2" s="14"/>
    </row>
    <row r="3" spans="2:25 16222:16223" s="2" customFormat="1" x14ac:dyDescent="0.25">
      <c r="B3" s="5" t="s">
        <v>20</v>
      </c>
      <c r="C3" s="8" t="s">
        <v>21</v>
      </c>
      <c r="D3" s="7" t="s">
        <v>22</v>
      </c>
      <c r="E3" s="3"/>
      <c r="F3" s="3"/>
      <c r="G3" s="3"/>
      <c r="H3" s="3"/>
      <c r="I3" s="3"/>
      <c r="WYX3" s="14"/>
      <c r="WYY3" s="14"/>
    </row>
    <row r="4" spans="2:25 16222:16223" s="2" customFormat="1" x14ac:dyDescent="0.25">
      <c r="B4" s="5" t="s">
        <v>0</v>
      </c>
      <c r="C4" s="6" t="s">
        <v>16</v>
      </c>
      <c r="D4" s="7" t="s">
        <v>12</v>
      </c>
      <c r="E4" s="3"/>
      <c r="F4" s="3"/>
      <c r="G4" s="3"/>
      <c r="H4" s="3"/>
      <c r="I4" s="3"/>
      <c r="WYX4" s="14" t="s">
        <v>7</v>
      </c>
      <c r="WYY4" s="14">
        <v>0</v>
      </c>
    </row>
    <row r="5" spans="2:25 16222:16223" s="2" customFormat="1" x14ac:dyDescent="0.25">
      <c r="B5" s="5" t="s">
        <v>1</v>
      </c>
      <c r="C5" s="8" t="s">
        <v>30</v>
      </c>
      <c r="D5" s="7" t="s">
        <v>9</v>
      </c>
      <c r="E5" s="3"/>
      <c r="F5" s="3"/>
      <c r="G5" s="3"/>
      <c r="H5" s="3"/>
      <c r="I5" s="3"/>
      <c r="WYX5" s="14" t="s">
        <v>15</v>
      </c>
      <c r="WYY5" s="14">
        <v>3</v>
      </c>
    </row>
    <row r="6" spans="2:25 16222:16223" s="2" customFormat="1" x14ac:dyDescent="0.25">
      <c r="B6" s="5" t="s">
        <v>2</v>
      </c>
      <c r="C6" s="6" t="s">
        <v>13</v>
      </c>
      <c r="D6" s="7" t="s">
        <v>10</v>
      </c>
      <c r="WYX6" s="14" t="s">
        <v>14</v>
      </c>
      <c r="WYY6" s="14">
        <v>6</v>
      </c>
    </row>
    <row r="7" spans="2:25 16222:16223" s="2" customFormat="1" x14ac:dyDescent="0.25">
      <c r="B7" s="16" t="s">
        <v>24</v>
      </c>
      <c r="C7" s="6" t="s">
        <v>14</v>
      </c>
      <c r="D7" s="24" t="str">
        <f>"Frequency = "&amp;IF(C7="A","Annual",IF(C7="Q", "Quarterly", "Monthly"))</f>
        <v>Frequency = Annual</v>
      </c>
      <c r="WYX7" s="14"/>
      <c r="WYY7" s="14"/>
    </row>
    <row r="8" spans="2:25 16222:16223" s="2" customFormat="1" ht="15.75" thickBot="1" x14ac:dyDescent="0.3">
      <c r="B8" s="9" t="s">
        <v>8</v>
      </c>
      <c r="C8" s="10"/>
      <c r="D8" s="11" t="s">
        <v>11</v>
      </c>
      <c r="E8" s="3"/>
      <c r="F8" s="3"/>
      <c r="G8" s="3"/>
    </row>
    <row r="9" spans="2:25 16222:16223" s="2" customFormat="1" ht="15.75" thickBot="1" x14ac:dyDescent="0.3">
      <c r="B9" s="4"/>
    </row>
    <row r="10" spans="2:25 16222:16223" ht="15.75" thickBot="1" x14ac:dyDescent="0.3">
      <c r="B10" s="26" t="s">
        <v>6</v>
      </c>
      <c r="C10" s="27" t="s">
        <v>5</v>
      </c>
      <c r="D10" s="27" t="s">
        <v>4</v>
      </c>
      <c r="E10" s="25" t="s">
        <v>3</v>
      </c>
      <c r="F10" s="53">
        <v>2004</v>
      </c>
      <c r="G10" s="63">
        <v>2005</v>
      </c>
      <c r="H10" s="54">
        <v>2006</v>
      </c>
      <c r="I10" s="63">
        <v>2007</v>
      </c>
      <c r="J10" s="54">
        <v>2008</v>
      </c>
      <c r="K10" s="63">
        <v>2009</v>
      </c>
      <c r="L10" s="55">
        <v>2010</v>
      </c>
      <c r="M10" s="40">
        <v>2011</v>
      </c>
      <c r="N10" s="40">
        <v>2012</v>
      </c>
      <c r="O10" s="55">
        <v>2013</v>
      </c>
      <c r="P10" s="40">
        <v>2014</v>
      </c>
      <c r="Q10" s="55">
        <v>2015</v>
      </c>
      <c r="R10" s="40">
        <v>2016</v>
      </c>
      <c r="S10" s="41">
        <v>2017</v>
      </c>
      <c r="T10" s="40">
        <v>2018</v>
      </c>
      <c r="U10" s="18">
        <v>2019</v>
      </c>
      <c r="V10" s="40">
        <v>2020</v>
      </c>
      <c r="W10" s="41">
        <v>2021</v>
      </c>
      <c r="X10" s="40">
        <v>2022</v>
      </c>
      <c r="Y10" s="40">
        <v>2023</v>
      </c>
    </row>
    <row r="11" spans="2:25 16222:16223" ht="16.5" customHeight="1" x14ac:dyDescent="0.25">
      <c r="B11" s="19" t="s">
        <v>31</v>
      </c>
      <c r="C11" s="30" t="s">
        <v>25</v>
      </c>
      <c r="D11" s="32" t="s">
        <v>23</v>
      </c>
      <c r="E11" s="20">
        <v>0</v>
      </c>
      <c r="F11" s="42">
        <f t="shared" ref="F11:R11" si="0">F12+F13</f>
        <v>637943</v>
      </c>
      <c r="G11" s="64">
        <f t="shared" si="0"/>
        <v>655739</v>
      </c>
      <c r="H11" s="43">
        <f t="shared" si="0"/>
        <v>763830</v>
      </c>
      <c r="I11" s="56">
        <f t="shared" si="0"/>
        <v>917130</v>
      </c>
      <c r="J11" s="44">
        <f t="shared" si="0"/>
        <v>1095657</v>
      </c>
      <c r="K11" s="57">
        <f t="shared" si="0"/>
        <v>1192098</v>
      </c>
      <c r="L11" s="46">
        <f t="shared" si="0"/>
        <v>1297328</v>
      </c>
      <c r="M11" s="56">
        <f t="shared" si="0"/>
        <v>1473471</v>
      </c>
      <c r="N11" s="61">
        <f t="shared" si="0"/>
        <v>1682574</v>
      </c>
      <c r="O11" s="45">
        <f t="shared" si="0"/>
        <v>1864125</v>
      </c>
      <c r="P11" s="61">
        <f t="shared" si="0"/>
        <v>1933736</v>
      </c>
      <c r="Q11" s="44">
        <f t="shared" si="0"/>
        <v>2075125</v>
      </c>
      <c r="R11" s="56">
        <f t="shared" si="0"/>
        <v>2255409</v>
      </c>
      <c r="S11" s="37">
        <v>2266440</v>
      </c>
      <c r="T11" s="37">
        <f>T12+T13</f>
        <v>2212744</v>
      </c>
      <c r="U11" s="36">
        <f>U12+U13</f>
        <v>2157807</v>
      </c>
      <c r="V11" s="36">
        <f>V12+V13</f>
        <v>2164000</v>
      </c>
      <c r="W11" s="36">
        <f>W12+W13</f>
        <v>2158619</v>
      </c>
      <c r="X11" s="36">
        <f>X12+X13</f>
        <v>2509123</v>
      </c>
      <c r="Y11" s="36">
        <v>2680452</v>
      </c>
    </row>
    <row r="12" spans="2:25 16222:16223" x14ac:dyDescent="0.25">
      <c r="B12" s="21" t="s">
        <v>32</v>
      </c>
      <c r="C12" s="29" t="s">
        <v>26</v>
      </c>
      <c r="D12" s="33" t="s">
        <v>40</v>
      </c>
      <c r="E12" s="17">
        <v>0</v>
      </c>
      <c r="F12" s="42">
        <f t="shared" ref="F12:R12" si="1">F15+F18</f>
        <v>190726</v>
      </c>
      <c r="G12" s="64">
        <f t="shared" si="1"/>
        <v>207961</v>
      </c>
      <c r="H12" s="43">
        <f t="shared" si="1"/>
        <v>230365</v>
      </c>
      <c r="I12" s="56">
        <f t="shared" si="1"/>
        <v>256180</v>
      </c>
      <c r="J12" s="44">
        <f t="shared" si="1"/>
        <v>278403</v>
      </c>
      <c r="K12" s="57">
        <f t="shared" si="1"/>
        <v>294937</v>
      </c>
      <c r="L12" s="46">
        <f t="shared" si="1"/>
        <v>318086</v>
      </c>
      <c r="M12" s="56">
        <f>M15+M18</f>
        <v>333699</v>
      </c>
      <c r="N12" s="61">
        <f t="shared" si="1"/>
        <v>338870</v>
      </c>
      <c r="O12" s="45">
        <f t="shared" si="1"/>
        <v>362597</v>
      </c>
      <c r="P12" s="61">
        <f t="shared" si="1"/>
        <v>389732</v>
      </c>
      <c r="Q12" s="44">
        <f t="shared" si="1"/>
        <v>403585</v>
      </c>
      <c r="R12" s="57">
        <f t="shared" si="1"/>
        <v>429806</v>
      </c>
      <c r="S12" s="37">
        <v>434368</v>
      </c>
      <c r="T12" s="37">
        <f>T15+T18</f>
        <v>447613</v>
      </c>
      <c r="U12" s="37">
        <f>U15+U18</f>
        <v>465226</v>
      </c>
      <c r="V12" s="37">
        <f>V15+V18</f>
        <v>752724</v>
      </c>
      <c r="W12" s="37">
        <f>W15+W18</f>
        <v>773786</v>
      </c>
      <c r="X12" s="37">
        <f>X15+X18</f>
        <v>801815</v>
      </c>
      <c r="Y12" s="37">
        <v>853204</v>
      </c>
    </row>
    <row r="13" spans="2:25 16222:16223" ht="13.5" customHeight="1" x14ac:dyDescent="0.25">
      <c r="B13" s="21" t="s">
        <v>33</v>
      </c>
      <c r="C13" s="29" t="s">
        <v>27</v>
      </c>
      <c r="D13" s="33" t="s">
        <v>41</v>
      </c>
      <c r="E13" s="17">
        <v>0</v>
      </c>
      <c r="F13" s="42">
        <f t="shared" ref="F13:R13" si="2">F16+F19</f>
        <v>447217</v>
      </c>
      <c r="G13" s="64">
        <f t="shared" si="2"/>
        <v>447778</v>
      </c>
      <c r="H13" s="43">
        <f t="shared" si="2"/>
        <v>533465</v>
      </c>
      <c r="I13" s="56">
        <f t="shared" si="2"/>
        <v>660950</v>
      </c>
      <c r="J13" s="44">
        <f t="shared" si="2"/>
        <v>817254</v>
      </c>
      <c r="K13" s="57">
        <f t="shared" si="2"/>
        <v>897161</v>
      </c>
      <c r="L13" s="46">
        <f t="shared" si="2"/>
        <v>979242</v>
      </c>
      <c r="M13" s="56">
        <f t="shared" si="2"/>
        <v>1139772</v>
      </c>
      <c r="N13" s="61">
        <f t="shared" si="2"/>
        <v>1343704</v>
      </c>
      <c r="O13" s="45">
        <f t="shared" si="2"/>
        <v>1501528</v>
      </c>
      <c r="P13" s="61">
        <f t="shared" si="2"/>
        <v>1544004</v>
      </c>
      <c r="Q13" s="44">
        <f t="shared" si="2"/>
        <v>1671540</v>
      </c>
      <c r="R13" s="57">
        <f t="shared" si="2"/>
        <v>1825603</v>
      </c>
      <c r="S13" s="37">
        <v>1832072</v>
      </c>
      <c r="T13" s="37">
        <f>T16+T19</f>
        <v>1765131</v>
      </c>
      <c r="U13" s="37">
        <f>U16+U19</f>
        <v>1692581</v>
      </c>
      <c r="V13" s="37">
        <f>V16+V19</f>
        <v>1411276</v>
      </c>
      <c r="W13" s="37">
        <f>W16+W19</f>
        <v>1384833</v>
      </c>
      <c r="X13" s="37">
        <f>X16+X19</f>
        <v>1707308</v>
      </c>
      <c r="Y13" s="37">
        <v>1827248</v>
      </c>
    </row>
    <row r="14" spans="2:25 16222:16223" x14ac:dyDescent="0.25">
      <c r="B14" s="21" t="s">
        <v>34</v>
      </c>
      <c r="C14" s="28" t="s">
        <v>28</v>
      </c>
      <c r="D14" s="33" t="s">
        <v>42</v>
      </c>
      <c r="E14" s="17">
        <v>0</v>
      </c>
      <c r="F14" s="42">
        <f>F15+F16</f>
        <v>126560</v>
      </c>
      <c r="G14" s="64">
        <f>G15+G16</f>
        <v>132414</v>
      </c>
      <c r="H14" s="43">
        <f>H15+H16</f>
        <v>138806</v>
      </c>
      <c r="I14" s="56">
        <f>I15+I16</f>
        <v>146908</v>
      </c>
      <c r="J14" s="46">
        <v>153528</v>
      </c>
      <c r="K14" s="57">
        <f t="shared" ref="K14:R14" si="3">K15+K16</f>
        <v>159538</v>
      </c>
      <c r="L14" s="46">
        <f t="shared" si="3"/>
        <v>163982</v>
      </c>
      <c r="M14" s="56">
        <f t="shared" si="3"/>
        <v>184440</v>
      </c>
      <c r="N14" s="61">
        <f t="shared" si="3"/>
        <v>194326</v>
      </c>
      <c r="O14" s="45">
        <f t="shared" si="3"/>
        <v>211129</v>
      </c>
      <c r="P14" s="61">
        <f t="shared" si="3"/>
        <v>225833</v>
      </c>
      <c r="Q14" s="44">
        <f t="shared" si="3"/>
        <v>229467</v>
      </c>
      <c r="R14" s="57">
        <f t="shared" si="3"/>
        <v>233561</v>
      </c>
      <c r="S14" s="37">
        <v>232063</v>
      </c>
      <c r="T14" s="37">
        <f>T15+T16</f>
        <v>230899</v>
      </c>
      <c r="U14" s="37">
        <f>U15+U16</f>
        <v>237363</v>
      </c>
      <c r="V14" s="37">
        <f>V15+V16</f>
        <v>393184</v>
      </c>
      <c r="W14" s="37">
        <f>W15+W16</f>
        <v>392872</v>
      </c>
      <c r="X14" s="37">
        <f>X15+X16</f>
        <v>407494</v>
      </c>
      <c r="Y14" s="37">
        <v>421034</v>
      </c>
    </row>
    <row r="15" spans="2:25 16222:16223" x14ac:dyDescent="0.25">
      <c r="B15" s="21" t="s">
        <v>35</v>
      </c>
      <c r="C15" s="29" t="s">
        <v>26</v>
      </c>
      <c r="D15" s="33" t="s">
        <v>43</v>
      </c>
      <c r="E15" s="17">
        <v>0</v>
      </c>
      <c r="F15" s="42">
        <v>103662</v>
      </c>
      <c r="G15" s="64">
        <v>109424</v>
      </c>
      <c r="H15" s="43">
        <v>116054</v>
      </c>
      <c r="I15" s="56">
        <v>124405</v>
      </c>
      <c r="J15" s="46">
        <v>131209</v>
      </c>
      <c r="K15" s="57">
        <v>136622</v>
      </c>
      <c r="L15" s="46">
        <v>140370</v>
      </c>
      <c r="M15" s="56">
        <v>159258</v>
      </c>
      <c r="N15" s="61">
        <v>166804</v>
      </c>
      <c r="O15" s="45">
        <v>180737</v>
      </c>
      <c r="P15" s="61">
        <v>192222</v>
      </c>
      <c r="Q15" s="44">
        <v>193965</v>
      </c>
      <c r="R15" s="57">
        <v>195937</v>
      </c>
      <c r="S15" s="37">
        <v>195680</v>
      </c>
      <c r="T15" s="37">
        <v>195481</v>
      </c>
      <c r="U15" s="37">
        <v>202893</v>
      </c>
      <c r="V15" s="37">
        <v>349272</v>
      </c>
      <c r="W15" s="37">
        <v>351231</v>
      </c>
      <c r="X15" s="37">
        <v>363438</v>
      </c>
      <c r="Y15" s="37">
        <v>376856</v>
      </c>
    </row>
    <row r="16" spans="2:25 16222:16223" x14ac:dyDescent="0.25">
      <c r="B16" s="21" t="s">
        <v>36</v>
      </c>
      <c r="C16" s="29" t="s">
        <v>27</v>
      </c>
      <c r="D16" s="33" t="s">
        <v>44</v>
      </c>
      <c r="E16" s="17">
        <v>0</v>
      </c>
      <c r="F16" s="42">
        <v>22898</v>
      </c>
      <c r="G16" s="64">
        <v>22990</v>
      </c>
      <c r="H16" s="47">
        <v>22752</v>
      </c>
      <c r="I16" s="62">
        <v>22503</v>
      </c>
      <c r="J16" s="47">
        <v>22319</v>
      </c>
      <c r="K16" s="62">
        <v>22916</v>
      </c>
      <c r="L16" s="47">
        <v>23612</v>
      </c>
      <c r="M16" s="62">
        <v>25182</v>
      </c>
      <c r="N16" s="62">
        <v>27522</v>
      </c>
      <c r="O16" s="48">
        <v>30392</v>
      </c>
      <c r="P16" s="58">
        <v>33611</v>
      </c>
      <c r="Q16" s="48">
        <v>35502</v>
      </c>
      <c r="R16" s="58">
        <v>37624</v>
      </c>
      <c r="S16" s="37">
        <v>36383</v>
      </c>
      <c r="T16" s="37">
        <v>35418</v>
      </c>
      <c r="U16" s="37">
        <v>34470</v>
      </c>
      <c r="V16" s="37">
        <v>43912</v>
      </c>
      <c r="W16" s="37">
        <v>41641</v>
      </c>
      <c r="X16" s="37">
        <v>44056</v>
      </c>
      <c r="Y16" s="37">
        <v>44178</v>
      </c>
    </row>
    <row r="17" spans="2:25" x14ac:dyDescent="0.25">
      <c r="B17" s="21" t="s">
        <v>37</v>
      </c>
      <c r="C17" s="28" t="s">
        <v>29</v>
      </c>
      <c r="D17" s="33" t="s">
        <v>45</v>
      </c>
      <c r="E17" s="17">
        <v>0</v>
      </c>
      <c r="F17" s="42">
        <f t="shared" ref="F17:R17" si="4">F18+F19</f>
        <v>511383</v>
      </c>
      <c r="G17" s="64">
        <f t="shared" si="4"/>
        <v>523325</v>
      </c>
      <c r="H17" s="49">
        <f t="shared" si="4"/>
        <v>625024</v>
      </c>
      <c r="I17" s="59">
        <f t="shared" si="4"/>
        <v>770222</v>
      </c>
      <c r="J17" s="49">
        <f t="shared" si="4"/>
        <v>942129</v>
      </c>
      <c r="K17" s="59">
        <f t="shared" si="4"/>
        <v>1032560</v>
      </c>
      <c r="L17" s="49">
        <f t="shared" si="4"/>
        <v>1133346</v>
      </c>
      <c r="M17" s="59">
        <f>M18+M19</f>
        <v>1289031</v>
      </c>
      <c r="N17" s="59">
        <f t="shared" si="4"/>
        <v>1488248</v>
      </c>
      <c r="O17" s="49">
        <f t="shared" si="4"/>
        <v>1652996</v>
      </c>
      <c r="P17" s="59">
        <f t="shared" si="4"/>
        <v>1707903</v>
      </c>
      <c r="Q17" s="49">
        <f t="shared" si="4"/>
        <v>1845658</v>
      </c>
      <c r="R17" s="59">
        <f t="shared" si="4"/>
        <v>2021848</v>
      </c>
      <c r="S17" s="37">
        <f t="shared" ref="S17:U17" si="5">S18+S19</f>
        <v>2034377</v>
      </c>
      <c r="T17" s="37">
        <f>T18+T19</f>
        <v>1981845</v>
      </c>
      <c r="U17" s="37">
        <f t="shared" si="5"/>
        <v>1920444</v>
      </c>
      <c r="V17" s="37">
        <f>V18+V19</f>
        <v>1770816</v>
      </c>
      <c r="W17" s="37">
        <f>W18+W19</f>
        <v>1765747</v>
      </c>
      <c r="X17" s="37">
        <f>X18+X19</f>
        <v>2101629</v>
      </c>
      <c r="Y17" s="37">
        <v>2259418</v>
      </c>
    </row>
    <row r="18" spans="2:25" x14ac:dyDescent="0.25">
      <c r="B18" s="21" t="s">
        <v>38</v>
      </c>
      <c r="C18" s="29" t="s">
        <v>26</v>
      </c>
      <c r="D18" s="34" t="s">
        <v>46</v>
      </c>
      <c r="E18" s="17">
        <v>0</v>
      </c>
      <c r="F18" s="42">
        <v>87064</v>
      </c>
      <c r="G18" s="64">
        <v>98537</v>
      </c>
      <c r="H18" s="49">
        <v>114311</v>
      </c>
      <c r="I18" s="59">
        <v>131775</v>
      </c>
      <c r="J18" s="49">
        <v>147194</v>
      </c>
      <c r="K18" s="59">
        <v>158315</v>
      </c>
      <c r="L18" s="49">
        <v>177716</v>
      </c>
      <c r="M18" s="59">
        <v>174441</v>
      </c>
      <c r="N18" s="59">
        <v>172066</v>
      </c>
      <c r="O18" s="49">
        <v>181860</v>
      </c>
      <c r="P18" s="59">
        <v>197510</v>
      </c>
      <c r="Q18" s="49">
        <v>209620</v>
      </c>
      <c r="R18" s="59">
        <v>233869</v>
      </c>
      <c r="S18" s="37">
        <v>238688</v>
      </c>
      <c r="T18" s="37">
        <v>252132</v>
      </c>
      <c r="U18" s="37">
        <v>262333</v>
      </c>
      <c r="V18" s="37">
        <f>352735+50717</f>
        <v>403452</v>
      </c>
      <c r="W18" s="37">
        <f>374606+47949</f>
        <v>422555</v>
      </c>
      <c r="X18" s="37">
        <f>'[1]مؤشرات العمالة 2'!$C$27+'[1]مؤشرات العمالة 2'!$C$36</f>
        <v>438377</v>
      </c>
      <c r="Y18" s="37">
        <v>476348</v>
      </c>
    </row>
    <row r="19" spans="2:25" ht="15.75" thickBot="1" x14ac:dyDescent="0.3">
      <c r="B19" s="22" t="s">
        <v>39</v>
      </c>
      <c r="C19" s="31" t="s">
        <v>27</v>
      </c>
      <c r="D19" s="35" t="s">
        <v>47</v>
      </c>
      <c r="E19" s="23">
        <v>0</v>
      </c>
      <c r="F19" s="50">
        <v>424319</v>
      </c>
      <c r="G19" s="65">
        <v>424788</v>
      </c>
      <c r="H19" s="51">
        <v>510713</v>
      </c>
      <c r="I19" s="60">
        <v>638447</v>
      </c>
      <c r="J19" s="51">
        <f>698489+96446</f>
        <v>794935</v>
      </c>
      <c r="K19" s="60">
        <f>779653+94592</f>
        <v>874245</v>
      </c>
      <c r="L19" s="51">
        <f>862209+93421</f>
        <v>955630</v>
      </c>
      <c r="M19" s="60">
        <f>1006928+107662</f>
        <v>1114590</v>
      </c>
      <c r="N19" s="60">
        <f>1190300+125882</f>
        <v>1316182</v>
      </c>
      <c r="O19" s="51">
        <f>1332431+138705</f>
        <v>1471136</v>
      </c>
      <c r="P19" s="60">
        <f>1270213+240180</f>
        <v>1510393</v>
      </c>
      <c r="Q19" s="51">
        <f>1373842+262196</f>
        <v>1636038</v>
      </c>
      <c r="R19" s="60">
        <f>1504936+283043</f>
        <v>1787979</v>
      </c>
      <c r="S19" s="38">
        <v>1795689</v>
      </c>
      <c r="T19" s="38">
        <f>1435153+294560</f>
        <v>1729713</v>
      </c>
      <c r="U19" s="38">
        <v>1658111</v>
      </c>
      <c r="V19" s="38">
        <f>1115322+252042</f>
        <v>1367364</v>
      </c>
      <c r="W19" s="38">
        <f>1107574+235618</f>
        <v>1343192</v>
      </c>
      <c r="X19" s="38">
        <f>'[1]مؤشرات العمالة 2'!$C$30+'[1]مؤشرات العمالة 2'!$C$39</f>
        <v>1663252</v>
      </c>
      <c r="Y19" s="38">
        <v>1783070</v>
      </c>
    </row>
    <row r="20" spans="2:25" x14ac:dyDescent="0.25">
      <c r="P20" s="52"/>
    </row>
    <row r="21" spans="2:25" x14ac:dyDescent="0.25">
      <c r="T21" s="39"/>
    </row>
    <row r="22" spans="2:25" x14ac:dyDescent="0.25">
      <c r="T22" s="39"/>
    </row>
  </sheetData>
  <conditionalFormatting sqref="D11:D19">
    <cfRule type="duplicateValues" dxfId="0" priority="1"/>
  </conditionalFormatting>
  <dataValidations disablePrompts="1" count="1">
    <dataValidation type="list" allowBlank="1" showInputMessage="1" showErrorMessage="1" sqref="C7" xr:uid="{00000000-0002-0000-0000-000000000000}">
      <formula1>$WYX$4:$WYX$6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Badriya Mubark Al Ghabshi</cp:lastModifiedBy>
  <dcterms:created xsi:type="dcterms:W3CDTF">2016-03-10T14:57:36Z</dcterms:created>
  <dcterms:modified xsi:type="dcterms:W3CDTF">2024-08-20T04:52:48Z</dcterms:modified>
</cp:coreProperties>
</file>